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EEE13FF-296B-47E0-9391-96E91112434B}" xr6:coauthVersionLast="47" xr6:coauthVersionMax="47" xr10:uidLastSave="{00000000-0000-0000-0000-000000000000}"/>
  <bookViews>
    <workbookView xWindow="-108" yWindow="-108" windowWidth="23256" windowHeight="12576" activeTab="3" xr2:uid="{FFC9C564-FA2E-4C71-B924-DA90B2DC1594}"/>
  </bookViews>
  <sheets>
    <sheet name="Hoja1" sheetId="1" r:id="rId1"/>
    <sheet name="Hoja2" sheetId="2" r:id="rId2"/>
    <sheet name="Hoja3" sheetId="3" r:id="rId3"/>
    <sheet name="Hoja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10" i="4"/>
  <c r="E9" i="4"/>
  <c r="D9" i="4"/>
  <c r="D4" i="3"/>
  <c r="B7" i="3"/>
  <c r="B5" i="3"/>
  <c r="D3" i="3"/>
  <c r="D13" i="2"/>
  <c r="D19" i="2"/>
  <c r="D18" i="2"/>
  <c r="D17" i="2"/>
  <c r="D16" i="2"/>
  <c r="D12" i="2"/>
  <c r="D11" i="2"/>
  <c r="D8" i="2"/>
  <c r="E4" i="2"/>
  <c r="E3" i="2"/>
  <c r="E2" i="2"/>
  <c r="D2" i="2"/>
</calcChain>
</file>

<file path=xl/sharedStrings.xml><?xml version="1.0" encoding="utf-8"?>
<sst xmlns="http://schemas.openxmlformats.org/spreadsheetml/2006/main" count="70" uniqueCount="53">
  <si>
    <t>IVA</t>
  </si>
  <si>
    <t>IVA - IRP SP</t>
  </si>
  <si>
    <t>IVA - IRE SIMPLE</t>
  </si>
  <si>
    <t>IVA - IRE RG</t>
  </si>
  <si>
    <t>persona física</t>
  </si>
  <si>
    <t>SP</t>
  </si>
  <si>
    <t>dueño de comercio</t>
  </si>
  <si>
    <t>IRP RGC//escribano</t>
  </si>
  <si>
    <t>liquidar en la contabilidad</t>
  </si>
  <si>
    <r>
      <t>IVA -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u/>
        <sz val="11"/>
        <color rgb="FFFF0000"/>
        <rFont val="Calibri"/>
        <family val="2"/>
        <scheme val="minor"/>
      </rPr>
      <t>IRE RG</t>
    </r>
  </si>
  <si>
    <t>Documentación.</t>
  </si>
  <si>
    <t>En las operaciones de enajenación o transferencia de inmuebles a través de los servicios</t>
  </si>
  <si>
    <t>de empresas loteadoras, administradoras de inmuebles o empresas de mandato, previstas</t>
  </si>
  <si>
    <t>en los artículos 1°, 2° y 3° de la presente Resolución, éstas deberán emitir y expedir por</t>
  </si>
  <si>
    <t>cada cuota devengada mensualmente, los siguientes documentos:</t>
  </si>
  <si>
    <t>Autofactura a nombre del propietario, aun cuando éste sea residente y se encuentre</t>
  </si>
  <si>
    <t>obligado a expedir factura por la realización de otro tipo de actividades.</t>
  </si>
  <si>
    <t>Comprobante de Retención del IVA, INR o IRP a nombre del propietario, según</t>
  </si>
  <si>
    <t>corresponda.</t>
  </si>
  <si>
    <t>Comprobante de Venta con el IVA incluido por las comisiones que perciban.</t>
  </si>
  <si>
    <t>al comprador</t>
  </si>
  <si>
    <r>
      <t xml:space="preserve">Comprobante de Venta </t>
    </r>
    <r>
      <rPr>
        <b/>
        <sz val="11"/>
        <color theme="1"/>
        <rFont val="Calibri"/>
        <family val="2"/>
        <scheme val="minor"/>
      </rPr>
      <t>con el IVA incluido</t>
    </r>
    <r>
      <rPr>
        <sz val="11"/>
        <color theme="1"/>
        <rFont val="Calibri"/>
        <family val="2"/>
        <scheme val="minor"/>
      </rPr>
      <t xml:space="preserve"> por la enajenación del inmueble.</t>
    </r>
  </si>
  <si>
    <t>autofactura al propietario</t>
  </si>
  <si>
    <t>irp rgc//residente</t>
  </si>
  <si>
    <t>casilla 12</t>
  </si>
  <si>
    <t>IRE RG UNIPERSONAL // JURIDICA</t>
  </si>
  <si>
    <t>RG - EMITE UNA FACTURA GRAVADO POR IVA 70%EX 30%GRAV TASA 5%</t>
  </si>
  <si>
    <t>SU CONTABILIDAD IRE RG</t>
  </si>
  <si>
    <t>RETENCIÓN IRE 2,4%</t>
  </si>
  <si>
    <t>EMITO A LA LOTEADORA</t>
  </si>
  <si>
    <t>EMPRESA LOTEADORA</t>
  </si>
  <si>
    <t>VUELVE A FACTURAR AL COMPRADOR</t>
  </si>
  <si>
    <t xml:space="preserve">EMPRESA LOTEADORA - </t>
  </si>
  <si>
    <t>FACTURA POR LA COMISIÓN</t>
  </si>
  <si>
    <t>EMITO AL COMPRADOR</t>
  </si>
  <si>
    <t>pv</t>
  </si>
  <si>
    <t>pc</t>
  </si>
  <si>
    <t>rr</t>
  </si>
  <si>
    <t>rp</t>
  </si>
  <si>
    <t>3107/ ART 2</t>
  </si>
  <si>
    <t>SI NO FORMA PARTE DEL COMERCIO NO CUMPLE CON EL HECHO GENERADOR</t>
  </si>
  <si>
    <t>art 30 Ley 6380/19</t>
  </si>
  <si>
    <t>administradora</t>
  </si>
  <si>
    <t>factura al inquilino</t>
  </si>
  <si>
    <t>+iva // trato con el cliente es 500,000</t>
  </si>
  <si>
    <t>retener al propietario IVA</t>
  </si>
  <si>
    <t>emiten una autofactura al propietario</t>
  </si>
  <si>
    <t>efecto</t>
  </si>
  <si>
    <t>50000 Retención IVA</t>
  </si>
  <si>
    <t>emiten una retención IRP RGC</t>
  </si>
  <si>
    <t>factura por la comisión</t>
  </si>
  <si>
    <t>IRP RGC</t>
  </si>
  <si>
    <t>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</si>
</sst>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  <xf numFmtId="0" fontId="7" fillId="5" borderId="0" xfId="0" applyFont="1" applyFill="1"/>
    <xf numFmtId="9" fontId="0" fillId="2" borderId="0" xfId="0" applyNumberFormat="1" applyFill="1"/>
    <xf numFmtId="165" fontId="0" fillId="3" borderId="1" xfId="1" applyNumberFormat="1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center" vertical="center"/>
    </xf>
    <xf numFmtId="165" fontId="0" fillId="3" borderId="6" xfId="1" applyNumberFormat="1" applyFont="1" applyFill="1" applyBorder="1" applyAlignment="1">
      <alignment horizontal="center" vertical="center"/>
    </xf>
    <xf numFmtId="165" fontId="0" fillId="4" borderId="2" xfId="1" applyNumberFormat="1" applyFont="1" applyFill="1" applyBorder="1"/>
    <xf numFmtId="165" fontId="0" fillId="4" borderId="3" xfId="1" applyNumberFormat="1" applyFont="1" applyFill="1" applyBorder="1"/>
    <xf numFmtId="165" fontId="0" fillId="4" borderId="0" xfId="1" applyNumberFormat="1" applyFont="1" applyFill="1" applyBorder="1"/>
    <xf numFmtId="165" fontId="0" fillId="4" borderId="7" xfId="1" applyNumberFormat="1" applyFont="1" applyFill="1" applyBorder="1"/>
    <xf numFmtId="165" fontId="5" fillId="4" borderId="8" xfId="1" applyNumberFormat="1" applyFont="1" applyFill="1" applyBorder="1"/>
    <xf numFmtId="165" fontId="0" fillId="0" borderId="0" xfId="1" applyNumberFormat="1" applyFont="1"/>
    <xf numFmtId="165" fontId="8" fillId="4" borderId="5" xfId="1" applyNumberFormat="1" applyFont="1" applyFill="1" applyBorder="1"/>
    <xf numFmtId="0" fontId="0" fillId="5" borderId="0" xfId="0" applyFill="1" applyAlignment="1">
      <alignment horizontal="center" vertical="center"/>
    </xf>
    <xf numFmtId="0" fontId="7" fillId="0" borderId="0" xfId="0" applyFont="1"/>
    <xf numFmtId="165" fontId="0" fillId="0" borderId="0" xfId="0" applyNumberFormat="1"/>
    <xf numFmtId="165" fontId="0" fillId="2" borderId="0" xfId="0" applyNumberFormat="1" applyFill="1"/>
    <xf numFmtId="49" fontId="0" fillId="0" borderId="0" xfId="0" applyNumberFormat="1"/>
    <xf numFmtId="0" fontId="0" fillId="6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E1A9-4896-491F-BE54-1529413FEB26}">
  <dimension ref="A3:F12"/>
  <sheetViews>
    <sheetView topLeftCell="A4" zoomScale="140" zoomScaleNormal="140" workbookViewId="0">
      <selection activeCell="B15" sqref="B15"/>
    </sheetView>
  </sheetViews>
  <sheetFormatPr baseColWidth="10" defaultRowHeight="14.4" x14ac:dyDescent="0.3"/>
  <cols>
    <col min="1" max="1" width="17.77734375" customWidth="1"/>
    <col min="2" max="2" width="17.44140625" bestFit="1" customWidth="1"/>
    <col min="3" max="3" width="15.33203125" customWidth="1"/>
    <col min="4" max="4" width="23" bestFit="1" customWidth="1"/>
    <col min="5" max="5" width="16.6640625" bestFit="1" customWidth="1"/>
  </cols>
  <sheetData>
    <row r="3" spans="1:6" x14ac:dyDescent="0.3">
      <c r="A3" s="3" t="s">
        <v>4</v>
      </c>
      <c r="B3" t="s">
        <v>5</v>
      </c>
      <c r="C3" t="s">
        <v>0</v>
      </c>
      <c r="D3" t="s">
        <v>7</v>
      </c>
    </row>
    <row r="5" spans="1:6" x14ac:dyDescent="0.3">
      <c r="A5" s="3" t="s">
        <v>4</v>
      </c>
      <c r="B5" t="s">
        <v>5</v>
      </c>
      <c r="C5" t="s">
        <v>1</v>
      </c>
      <c r="D5" s="1" t="s">
        <v>7</v>
      </c>
      <c r="E5" t="s">
        <v>39</v>
      </c>
      <c r="F5" t="s">
        <v>40</v>
      </c>
    </row>
    <row r="7" spans="1:6" x14ac:dyDescent="0.3">
      <c r="A7" s="3" t="s">
        <v>4</v>
      </c>
      <c r="B7" s="1" t="s">
        <v>6</v>
      </c>
      <c r="C7" s="3" t="s">
        <v>2</v>
      </c>
      <c r="D7" s="1" t="s">
        <v>7</v>
      </c>
      <c r="E7" t="s">
        <v>41</v>
      </c>
      <c r="F7" t="s">
        <v>40</v>
      </c>
    </row>
    <row r="8" spans="1:6" x14ac:dyDescent="0.3">
      <c r="B8" s="2"/>
      <c r="C8" s="2"/>
    </row>
    <row r="10" spans="1:6" x14ac:dyDescent="0.3">
      <c r="A10" t="s">
        <v>4</v>
      </c>
      <c r="B10" s="1" t="s">
        <v>6</v>
      </c>
      <c r="C10" s="4" t="s">
        <v>9</v>
      </c>
      <c r="D10" t="s">
        <v>8</v>
      </c>
    </row>
    <row r="11" spans="1:6" x14ac:dyDescent="0.3">
      <c r="C11" s="5"/>
    </row>
    <row r="12" spans="1:6" x14ac:dyDescent="0.3">
      <c r="A12" s="3" t="s">
        <v>4</v>
      </c>
      <c r="B12" s="1" t="s">
        <v>6</v>
      </c>
      <c r="C12" s="6" t="s">
        <v>3</v>
      </c>
      <c r="D12" s="3" t="s">
        <v>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5133-DCAB-490C-A3B9-8DE68A08845C}">
  <dimension ref="B1:G35"/>
  <sheetViews>
    <sheetView topLeftCell="A17" zoomScale="150" zoomScaleNormal="150" workbookViewId="0">
      <selection activeCell="B24" sqref="B24:C28"/>
    </sheetView>
  </sheetViews>
  <sheetFormatPr baseColWidth="10" defaultRowHeight="14.4" x14ac:dyDescent="0.3"/>
  <cols>
    <col min="2" max="2" width="77.5546875" bestFit="1" customWidth="1"/>
    <col min="3" max="3" width="35.5546875" customWidth="1"/>
  </cols>
  <sheetData>
    <row r="1" spans="2:7" ht="15" thickBot="1" x14ac:dyDescent="0.35">
      <c r="D1" t="s">
        <v>24</v>
      </c>
      <c r="E1">
        <v>151</v>
      </c>
    </row>
    <row r="2" spans="2:7" x14ac:dyDescent="0.3">
      <c r="C2" s="11">
        <v>500000</v>
      </c>
      <c r="D2" s="14">
        <f>C2*70%</f>
        <v>350000</v>
      </c>
      <c r="E2" s="15">
        <f>C2*30%</f>
        <v>150000</v>
      </c>
    </row>
    <row r="3" spans="2:7" ht="16.2" x14ac:dyDescent="0.45">
      <c r="B3" t="s">
        <v>10</v>
      </c>
      <c r="C3" s="12"/>
      <c r="D3" s="16"/>
      <c r="E3" s="20">
        <f>E2*5%</f>
        <v>7500</v>
      </c>
    </row>
    <row r="4" spans="2:7" ht="15" thickBot="1" x14ac:dyDescent="0.35">
      <c r="B4" t="s">
        <v>11</v>
      </c>
      <c r="C4" s="13"/>
      <c r="D4" s="17"/>
      <c r="E4" s="18">
        <f>D2+E2+E3</f>
        <v>507500</v>
      </c>
    </row>
    <row r="5" spans="2:7" x14ac:dyDescent="0.3">
      <c r="B5" t="s">
        <v>12</v>
      </c>
      <c r="D5" s="19"/>
      <c r="E5" s="19"/>
    </row>
    <row r="6" spans="2:7" x14ac:dyDescent="0.3">
      <c r="B6" t="s">
        <v>13</v>
      </c>
    </row>
    <row r="7" spans="2:7" x14ac:dyDescent="0.3">
      <c r="B7" t="s">
        <v>14</v>
      </c>
    </row>
    <row r="8" spans="2:7" x14ac:dyDescent="0.3">
      <c r="B8" s="3" t="s">
        <v>21</v>
      </c>
      <c r="C8" s="3" t="s">
        <v>20</v>
      </c>
      <c r="D8" s="3">
        <f>E4</f>
        <v>507500</v>
      </c>
      <c r="E8" s="3"/>
      <c r="F8" s="3"/>
      <c r="G8" s="3"/>
    </row>
    <row r="9" spans="2:7" x14ac:dyDescent="0.3">
      <c r="B9" s="7" t="s">
        <v>15</v>
      </c>
      <c r="C9" s="7" t="s">
        <v>22</v>
      </c>
      <c r="D9" s="7">
        <v>500000</v>
      </c>
    </row>
    <row r="10" spans="2:7" x14ac:dyDescent="0.3">
      <c r="B10" s="7" t="s">
        <v>16</v>
      </c>
      <c r="C10" s="7"/>
      <c r="D10" s="7"/>
    </row>
    <row r="11" spans="2:7" x14ac:dyDescent="0.3">
      <c r="B11" s="8" t="s">
        <v>17</v>
      </c>
      <c r="C11" s="21" t="s">
        <v>23</v>
      </c>
      <c r="D11" s="8">
        <f>D9*30%</f>
        <v>150000</v>
      </c>
    </row>
    <row r="12" spans="2:7" x14ac:dyDescent="0.3">
      <c r="B12" s="8" t="s">
        <v>18</v>
      </c>
      <c r="C12" s="21"/>
      <c r="D12" s="9">
        <f>D11*8%</f>
        <v>12000</v>
      </c>
    </row>
    <row r="13" spans="2:7" x14ac:dyDescent="0.3">
      <c r="B13" s="1" t="s">
        <v>19</v>
      </c>
      <c r="C13" s="10">
        <v>0.05</v>
      </c>
      <c r="D13" s="1">
        <f>D9*C13</f>
        <v>25000</v>
      </c>
    </row>
    <row r="16" spans="2:7" x14ac:dyDescent="0.3">
      <c r="D16">
        <f>C2</f>
        <v>500000</v>
      </c>
    </row>
    <row r="17" spans="2:4" x14ac:dyDescent="0.3">
      <c r="D17">
        <f>D12</f>
        <v>12000</v>
      </c>
    </row>
    <row r="18" spans="2:4" x14ac:dyDescent="0.3">
      <c r="D18">
        <f>D13</f>
        <v>25000</v>
      </c>
    </row>
    <row r="19" spans="2:4" x14ac:dyDescent="0.3">
      <c r="D19">
        <f>D16-D17-D18</f>
        <v>463000</v>
      </c>
    </row>
    <row r="23" spans="2:4" x14ac:dyDescent="0.3">
      <c r="B23" s="22" t="s">
        <v>25</v>
      </c>
    </row>
    <row r="24" spans="2:4" x14ac:dyDescent="0.3">
      <c r="B24" t="s">
        <v>26</v>
      </c>
      <c r="C24" t="s">
        <v>29</v>
      </c>
    </row>
    <row r="25" spans="2:4" x14ac:dyDescent="0.3">
      <c r="B25" t="s">
        <v>27</v>
      </c>
    </row>
    <row r="26" spans="2:4" x14ac:dyDescent="0.3">
      <c r="B26" t="s">
        <v>30</v>
      </c>
      <c r="C26" t="s">
        <v>31</v>
      </c>
    </row>
    <row r="27" spans="2:4" x14ac:dyDescent="0.3">
      <c r="B27" t="s">
        <v>28</v>
      </c>
    </row>
    <row r="28" spans="2:4" x14ac:dyDescent="0.3">
      <c r="B28" t="s">
        <v>32</v>
      </c>
      <c r="C28" t="s">
        <v>33</v>
      </c>
    </row>
    <row r="31" spans="2:4" x14ac:dyDescent="0.3">
      <c r="B31" s="1" t="s">
        <v>26</v>
      </c>
      <c r="C31" s="1" t="s">
        <v>34</v>
      </c>
    </row>
    <row r="32" spans="2:4" x14ac:dyDescent="0.3">
      <c r="B32" s="1" t="s">
        <v>27</v>
      </c>
      <c r="C32" s="1"/>
    </row>
    <row r="33" spans="2:3" x14ac:dyDescent="0.3">
      <c r="B33" s="1"/>
      <c r="C33" s="1"/>
    </row>
    <row r="34" spans="2:3" x14ac:dyDescent="0.3">
      <c r="B34" s="1" t="s">
        <v>28</v>
      </c>
      <c r="C34" s="1"/>
    </row>
    <row r="35" spans="2:3" x14ac:dyDescent="0.3">
      <c r="B35" s="1" t="s">
        <v>32</v>
      </c>
      <c r="C35" s="1" t="s">
        <v>33</v>
      </c>
    </row>
  </sheetData>
  <mergeCells count="2">
    <mergeCell ref="C2:C4"/>
    <mergeCell ref="C11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A3A9-B030-49AC-AA3E-401E345A2800}">
  <dimension ref="A3:D7"/>
  <sheetViews>
    <sheetView zoomScale="150" zoomScaleNormal="150" workbookViewId="0">
      <selection activeCell="B7" sqref="B7"/>
    </sheetView>
  </sheetViews>
  <sheetFormatPr baseColWidth="10" defaultRowHeight="14.4" x14ac:dyDescent="0.3"/>
  <cols>
    <col min="2" max="2" width="16.77734375" bestFit="1" customWidth="1"/>
  </cols>
  <sheetData>
    <row r="3" spans="1:4" x14ac:dyDescent="0.3">
      <c r="A3" t="s">
        <v>35</v>
      </c>
      <c r="B3" s="19">
        <v>500000000</v>
      </c>
      <c r="C3">
        <v>36</v>
      </c>
      <c r="D3" s="23">
        <f>B3/C3</f>
        <v>13888888.888888888</v>
      </c>
    </row>
    <row r="4" spans="1:4" x14ac:dyDescent="0.3">
      <c r="A4" t="s">
        <v>36</v>
      </c>
      <c r="B4" s="19">
        <v>450000000</v>
      </c>
      <c r="C4">
        <v>36</v>
      </c>
      <c r="D4" s="23">
        <f>B4/C4</f>
        <v>12500000</v>
      </c>
    </row>
    <row r="5" spans="1:4" x14ac:dyDescent="0.3">
      <c r="A5" s="1" t="s">
        <v>37</v>
      </c>
      <c r="B5" s="24">
        <f>B3-B4</f>
        <v>50000000</v>
      </c>
    </row>
    <row r="7" spans="1:4" x14ac:dyDescent="0.3">
      <c r="A7" t="s">
        <v>38</v>
      </c>
      <c r="B7" s="23">
        <f>B3*30%</f>
        <v>150000000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3D52-4B21-44AB-ADA7-E7CE4B0E1383}">
  <dimension ref="B5:E15"/>
  <sheetViews>
    <sheetView tabSelected="1" zoomScale="150" zoomScaleNormal="150" workbookViewId="0">
      <selection activeCell="B12" sqref="B12:D12"/>
    </sheetView>
  </sheetViews>
  <sheetFormatPr baseColWidth="10" defaultRowHeight="14.4" x14ac:dyDescent="0.3"/>
  <cols>
    <col min="2" max="2" width="22.44140625" bestFit="1" customWidth="1"/>
    <col min="3" max="3" width="16.5546875" bestFit="1" customWidth="1"/>
    <col min="5" max="5" width="32.21875" bestFit="1" customWidth="1"/>
  </cols>
  <sheetData>
    <row r="5" spans="2:5" x14ac:dyDescent="0.3">
      <c r="B5" t="s">
        <v>42</v>
      </c>
      <c r="C5" t="s">
        <v>43</v>
      </c>
      <c r="D5">
        <v>550000</v>
      </c>
      <c r="E5" s="25" t="s">
        <v>44</v>
      </c>
    </row>
    <row r="6" spans="2:5" x14ac:dyDescent="0.3">
      <c r="B6" t="s">
        <v>45</v>
      </c>
      <c r="D6">
        <v>500000</v>
      </c>
      <c r="E6" t="s">
        <v>48</v>
      </c>
    </row>
    <row r="7" spans="2:5" x14ac:dyDescent="0.3">
      <c r="B7" s="7" t="s">
        <v>46</v>
      </c>
      <c r="C7" s="7"/>
      <c r="D7" s="7">
        <v>500000</v>
      </c>
    </row>
    <row r="8" spans="2:5" x14ac:dyDescent="0.3">
      <c r="B8" s="26" t="s">
        <v>47</v>
      </c>
      <c r="C8" s="26"/>
      <c r="D8" s="26">
        <v>0</v>
      </c>
    </row>
    <row r="9" spans="2:5" x14ac:dyDescent="0.3">
      <c r="B9" t="s">
        <v>49</v>
      </c>
      <c r="D9">
        <f>D7*50%</f>
        <v>250000</v>
      </c>
      <c r="E9">
        <f>D9*8%</f>
        <v>20000</v>
      </c>
    </row>
    <row r="10" spans="2:5" x14ac:dyDescent="0.3">
      <c r="B10" t="s">
        <v>50</v>
      </c>
      <c r="D10">
        <f>D7*5%</f>
        <v>25000</v>
      </c>
    </row>
    <row r="12" spans="2:5" x14ac:dyDescent="0.3">
      <c r="B12" s="7"/>
      <c r="C12" s="7"/>
      <c r="D12" s="7">
        <v>50000</v>
      </c>
      <c r="E12" t="s">
        <v>0</v>
      </c>
    </row>
    <row r="13" spans="2:5" x14ac:dyDescent="0.3">
      <c r="D13" s="26">
        <v>20000</v>
      </c>
      <c r="E13" t="s">
        <v>51</v>
      </c>
    </row>
    <row r="14" spans="2:5" x14ac:dyDescent="0.3">
      <c r="D14">
        <v>25000</v>
      </c>
      <c r="E14" t="s">
        <v>52</v>
      </c>
    </row>
    <row r="15" spans="2:5" x14ac:dyDescent="0.3">
      <c r="D15" s="26">
        <f>D7-D12-D13-D14</f>
        <v>405000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2023-02-21T21:56:33Z</dcterms:created>
  <dcterms:modified xsi:type="dcterms:W3CDTF">2023-02-22T00:01:02Z</dcterms:modified>
</cp:coreProperties>
</file>